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2120" windowHeight="6930" activeTab="0"/>
  </bookViews>
  <sheets>
    <sheet name="Маршрутный лист" sheetId="1" r:id="rId1"/>
    <sheet name="Лист1" sheetId="2" r:id="rId2"/>
  </sheets>
  <externalReferences>
    <externalReference r:id="rId5"/>
    <externalReference r:id="rId6"/>
  </externalReferences>
  <definedNames>
    <definedName name="kv10">#REF!</definedName>
    <definedName name="kv11">#REF!</definedName>
    <definedName name="kv12">#REF!</definedName>
    <definedName name="kv13">#REF!</definedName>
    <definedName name="kv14">#REF!</definedName>
    <definedName name="kv15">#REF!</definedName>
    <definedName name="kv16">#REF!</definedName>
    <definedName name="kv3">'[2]подсчёт очков 1'!#REF!</definedName>
    <definedName name="kv4">'[1]подсчёт очков 1'!#REF!</definedName>
    <definedName name="kv5">'[1]подсчёт очков 1'!#REF!</definedName>
    <definedName name="kv6">#REF!</definedName>
    <definedName name="kv7">#REF!</definedName>
    <definedName name="kv8">#REF!</definedName>
    <definedName name="kv9">#REF!</definedName>
    <definedName name="kvl5">'[1]подсчёт очков 1'!#REF!</definedName>
    <definedName name="pdd">#REF!</definedName>
    <definedName name="pf1">'[1]подсчёт очков 1'!#REF!</definedName>
    <definedName name="pf121">#REF!</definedName>
    <definedName name="pf141">#REF!</definedName>
    <definedName name="pf142">#REF!</definedName>
    <definedName name="pf2">'[1]подсчёт очков 1'!#REF!</definedName>
    <definedName name="pf3">'[1]подсчёт очков 1'!#REF!</definedName>
    <definedName name="pu1">'[1]подсчёт очков 1'!#REF!</definedName>
    <definedName name="rd10">#REF!</definedName>
    <definedName name="rd11">#REF!</definedName>
    <definedName name="rd12">#REF!</definedName>
    <definedName name="rd13">#REF!</definedName>
    <definedName name="rd14">#REF!</definedName>
    <definedName name="rd15">#REF!</definedName>
    <definedName name="rd2">'[1]подсчёт очков 1'!#REF!</definedName>
    <definedName name="rd3">'[1]подсчёт очков 1'!#REF!</definedName>
    <definedName name="rd4">'[1]подсчёт очков 1'!#REF!</definedName>
    <definedName name="rd6">#REF!</definedName>
    <definedName name="rd8">#REF!</definedName>
    <definedName name="rd9">#REF!</definedName>
    <definedName name="rez">#REF!</definedName>
    <definedName name="rut1">#REF!</definedName>
    <definedName name="rut2">#REF!</definedName>
    <definedName name="timefs">'[1]подсчёт очков 1'!#REF!</definedName>
    <definedName name="timefsd">'[1]подсчёт очков 1'!#REF!</definedName>
    <definedName name="timepf1">'[1]подсчёт очков 1'!#REF!</definedName>
    <definedName name="timepf121">#REF!</definedName>
    <definedName name="timepf121d">#REF!</definedName>
    <definedName name="timepf1d">'[1]подсчёт очков 1'!#REF!</definedName>
    <definedName name="timepf21">'[1]подсчёт очков 1'!#REF!</definedName>
    <definedName name="timepf21d">'[1]подсчёт очков 1'!#REF!</definedName>
    <definedName name="timepf22">'[1]подсчёт очков 1'!#REF!</definedName>
    <definedName name="timepf22d">'[1]подсчёт очков 1'!#REF!</definedName>
    <definedName name="timepf23">'[1]подсчёт очков 1'!#REF!</definedName>
    <definedName name="timepf23d">'[1]подсчёт очков 1'!#REF!</definedName>
    <definedName name="timepr21">'[1]подсчёт очков 1'!#REF!</definedName>
    <definedName name="timerd12">#REF!</definedName>
    <definedName name="timerd12d">#REF!</definedName>
    <definedName name="timerd15">#REF!</definedName>
    <definedName name="timerd15d">#REF!</definedName>
    <definedName name="timerd6">#REF!</definedName>
    <definedName name="timerd6d">#REF!</definedName>
    <definedName name="timerd8">#REF!</definedName>
    <definedName name="timerd8d">#REF!</definedName>
    <definedName name="timerd9">#REF!</definedName>
    <definedName name="timerd9d">#REF!</definedName>
    <definedName name="vkv1">#REF!</definedName>
    <definedName name="vkv1l">#REF!</definedName>
    <definedName name="кв9">#REF!</definedName>
    <definedName name="_xlnm.Print_Area" localSheetId="0">'Маршрутный лист'!$A$1:$I$35</definedName>
  </definedNames>
  <calcPr fullCalcOnLoad="1"/>
</workbook>
</file>

<file path=xl/sharedStrings.xml><?xml version="1.0" encoding="utf-8"?>
<sst xmlns="http://schemas.openxmlformats.org/spreadsheetml/2006/main" count="66" uniqueCount="52">
  <si>
    <t>МАРШРУТНЫЙ ЛИСТ</t>
  </si>
  <si>
    <t>КВ/СУ</t>
  </si>
  <si>
    <t>Норма времени</t>
  </si>
  <si>
    <t>Средняя скорость</t>
  </si>
  <si>
    <t>Сервис-выход</t>
  </si>
  <si>
    <t>Секция 1</t>
  </si>
  <si>
    <t>СУ-1</t>
  </si>
  <si>
    <t>СУ-2</t>
  </si>
  <si>
    <t>СУ-3</t>
  </si>
  <si>
    <t>СУ-4</t>
  </si>
  <si>
    <t>Секция 2</t>
  </si>
  <si>
    <t>ВСЕГО ПО РАЛЛИ</t>
  </si>
  <si>
    <t>% СУ</t>
  </si>
  <si>
    <t>Зона заправки</t>
  </si>
  <si>
    <t xml:space="preserve"> СУ</t>
  </si>
  <si>
    <t xml:space="preserve"> Перегон</t>
  </si>
  <si>
    <t>Всего</t>
  </si>
  <si>
    <t>Время старта первого экипажа</t>
  </si>
  <si>
    <t>Всего по 1ому дню</t>
  </si>
  <si>
    <t xml:space="preserve">Всего по 1й секции </t>
  </si>
  <si>
    <t>Сервис-вход/регруппинг</t>
  </si>
  <si>
    <t>новый порядок старта</t>
  </si>
  <si>
    <t>ЗП Финиша ( послефинишная ТИ)</t>
  </si>
  <si>
    <t>Всего по 2й секции</t>
  </si>
  <si>
    <t>Секция 3</t>
  </si>
  <si>
    <t>Всего по 3й секции</t>
  </si>
  <si>
    <t>Расположена 0,05 км после КВ2B</t>
  </si>
  <si>
    <t>2-й День -3 СУ</t>
  </si>
  <si>
    <t>ЗЗ-1</t>
  </si>
  <si>
    <t>Лесная сказка</t>
  </si>
  <si>
    <t>Вяткаагроснаб</t>
  </si>
  <si>
    <t>До финиша ралли</t>
  </si>
  <si>
    <t>Парк сервиса А "Вяткаагроснаб"</t>
  </si>
  <si>
    <t>Дист. СУ</t>
  </si>
  <si>
    <t>Дист. связи</t>
  </si>
  <si>
    <t>Общая дист.</t>
  </si>
  <si>
    <t>1-й экипаж</t>
  </si>
  <si>
    <t>Наименование</t>
  </si>
  <si>
    <t>Сидоровка - 1</t>
  </si>
  <si>
    <t>Сидоровка - 2</t>
  </si>
  <si>
    <t>Вятский лапоть</t>
  </si>
  <si>
    <t xml:space="preserve"> 16 декабря 2016 г., пятница</t>
  </si>
  <si>
    <t>2А*</t>
  </si>
  <si>
    <t xml:space="preserve"> 4А</t>
  </si>
  <si>
    <t>4В</t>
  </si>
  <si>
    <t>СУ-5</t>
  </si>
  <si>
    <t>6*</t>
  </si>
  <si>
    <t>1-й День -2 СУ</t>
  </si>
  <si>
    <t>Всего - 5 СУ</t>
  </si>
  <si>
    <t>* Разрешено раннее прибытие на КВ-2А, КВ-6</t>
  </si>
  <si>
    <t>17 декабря 2016 г., суббота</t>
  </si>
  <si>
    <t>Подуим , старт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</si>
</sst>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;[Red]0"/>
    <numFmt numFmtId="173" formatCode="d\ mmm\ yy"/>
    <numFmt numFmtId="174" formatCode="d\-mmm\-yyyy"/>
    <numFmt numFmtId="175" formatCode="0.000000"/>
    <numFmt numFmtId="176" formatCode="0.0000000"/>
    <numFmt numFmtId="177" formatCode="h:mm;@"/>
    <numFmt numFmtId="178" formatCode="[$-F400]h:mm:ss\ AM/PM"/>
    <numFmt numFmtId="179" formatCode="[$-FC19]d\ mmmm\ yyyy\ &quot;г.&quot;"/>
    <numFmt numFmtId="180" formatCode="[h]:mm:ss;@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h:mm:ss;@"/>
    <numFmt numFmtId="186" formatCode="0.000000000"/>
    <numFmt numFmtId="187" formatCode="0.00000000"/>
    <numFmt numFmtId="188" formatCode="0.0%"/>
  </numFmts>
  <fonts count="47">
    <font>
      <sz val="10"/>
      <name val="Arial Unicode M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34" borderId="0" xfId="0" applyFont="1" applyFill="1" applyBorder="1" applyAlignment="1">
      <alignment vertical="center" textRotation="90"/>
    </xf>
    <xf numFmtId="0" fontId="7" fillId="34" borderId="10" xfId="0" applyFont="1" applyFill="1" applyBorder="1" applyAlignment="1">
      <alignment vertical="center" textRotation="90"/>
    </xf>
    <xf numFmtId="0" fontId="7" fillId="34" borderId="11" xfId="0" applyFont="1" applyFill="1" applyBorder="1" applyAlignment="1">
      <alignment vertical="center" textRotation="90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21" fontId="4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/>
    </xf>
    <xf numFmtId="164" fontId="9" fillId="35" borderId="14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177" fontId="9" fillId="35" borderId="14" xfId="0" applyNumberFormat="1" applyFont="1" applyFill="1" applyBorder="1" applyAlignment="1">
      <alignment horizontal="center" vertical="center"/>
    </xf>
    <xf numFmtId="177" fontId="9" fillId="35" borderId="15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2" fontId="9" fillId="34" borderId="0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" fontId="9" fillId="0" borderId="12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left" vertical="center"/>
    </xf>
    <xf numFmtId="177" fontId="4" fillId="37" borderId="25" xfId="0" applyNumberFormat="1" applyFont="1" applyFill="1" applyBorder="1" applyAlignment="1">
      <alignment horizontal="center" vertical="center"/>
    </xf>
    <xf numFmtId="164" fontId="4" fillId="37" borderId="25" xfId="0" applyNumberFormat="1" applyFont="1" applyFill="1" applyBorder="1" applyAlignment="1">
      <alignment horizontal="center" vertical="center"/>
    </xf>
    <xf numFmtId="20" fontId="4" fillId="37" borderId="26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left" vertical="center"/>
    </xf>
    <xf numFmtId="177" fontId="4" fillId="37" borderId="0" xfId="0" applyNumberFormat="1" applyFont="1" applyFill="1" applyBorder="1" applyAlignment="1">
      <alignment horizontal="center" vertical="center"/>
    </xf>
    <xf numFmtId="164" fontId="4" fillId="37" borderId="0" xfId="0" applyNumberFormat="1" applyFont="1" applyFill="1" applyBorder="1" applyAlignment="1">
      <alignment horizontal="center" vertical="center"/>
    </xf>
    <xf numFmtId="20" fontId="4" fillId="37" borderId="20" xfId="0" applyNumberFormat="1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left" vertical="center"/>
    </xf>
    <xf numFmtId="164" fontId="4" fillId="37" borderId="22" xfId="0" applyNumberFormat="1" applyFont="1" applyFill="1" applyBorder="1" applyAlignment="1">
      <alignment horizontal="center" vertical="center"/>
    </xf>
    <xf numFmtId="177" fontId="4" fillId="37" borderId="22" xfId="0" applyNumberFormat="1" applyFont="1" applyFill="1" applyBorder="1" applyAlignment="1">
      <alignment horizontal="center" vertical="center"/>
    </xf>
    <xf numFmtId="20" fontId="4" fillId="37" borderId="2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77" fontId="9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188" fontId="9" fillId="34" borderId="0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vertical="center" textRotation="90"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29" xfId="0" applyFont="1" applyFill="1" applyBorder="1" applyAlignment="1">
      <alignment horizontal="center"/>
    </xf>
    <xf numFmtId="188" fontId="9" fillId="35" borderId="29" xfId="0" applyNumberFormat="1" applyFont="1" applyFill="1" applyBorder="1" applyAlignment="1">
      <alignment horizontal="center"/>
    </xf>
    <xf numFmtId="0" fontId="9" fillId="35" borderId="30" xfId="0" applyFont="1" applyFill="1" applyBorder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164" fontId="9" fillId="38" borderId="0" xfId="0" applyNumberFormat="1" applyFont="1" applyFill="1" applyBorder="1" applyAlignment="1" quotePrefix="1">
      <alignment horizontal="center" vertical="center"/>
    </xf>
    <xf numFmtId="2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38" borderId="24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left" vertical="center"/>
    </xf>
    <xf numFmtId="177" fontId="4" fillId="38" borderId="14" xfId="0" applyNumberFormat="1" applyFont="1" applyFill="1" applyBorder="1" applyAlignment="1">
      <alignment horizontal="center" vertical="center"/>
    </xf>
    <xf numFmtId="164" fontId="4" fillId="38" borderId="14" xfId="0" applyNumberFormat="1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left" vertical="center"/>
    </xf>
    <xf numFmtId="0" fontId="9" fillId="38" borderId="13" xfId="0" applyFont="1" applyFill="1" applyBorder="1" applyAlignment="1">
      <alignment horizontal="left" vertical="center"/>
    </xf>
    <xf numFmtId="2" fontId="9" fillId="38" borderId="14" xfId="0" applyNumberFormat="1" applyFont="1" applyFill="1" applyBorder="1" applyAlignment="1" quotePrefix="1">
      <alignment horizontal="center" vertical="center"/>
    </xf>
    <xf numFmtId="164" fontId="9" fillId="38" borderId="14" xfId="0" applyNumberFormat="1" applyFont="1" applyFill="1" applyBorder="1" applyAlignment="1" quotePrefix="1">
      <alignment horizontal="center" vertical="center"/>
    </xf>
    <xf numFmtId="164" fontId="9" fillId="38" borderId="15" xfId="0" applyNumberFormat="1" applyFont="1" applyFill="1" applyBorder="1" applyAlignment="1" quotePrefix="1">
      <alignment horizontal="center" vertical="center"/>
    </xf>
    <xf numFmtId="0" fontId="4" fillId="38" borderId="28" xfId="0" applyFont="1" applyFill="1" applyBorder="1" applyAlignment="1">
      <alignment vertical="center"/>
    </xf>
    <xf numFmtId="164" fontId="4" fillId="38" borderId="29" xfId="0" applyNumberFormat="1" applyFont="1" applyFill="1" applyBorder="1" applyAlignment="1" quotePrefix="1">
      <alignment horizontal="center" vertical="center"/>
    </xf>
    <xf numFmtId="164" fontId="9" fillId="38" borderId="25" xfId="0" applyNumberFormat="1" applyFont="1" applyFill="1" applyBorder="1" applyAlignment="1" quotePrefix="1">
      <alignment horizontal="center" vertical="center"/>
    </xf>
    <xf numFmtId="164" fontId="9" fillId="38" borderId="26" xfId="0" applyNumberFormat="1" applyFont="1" applyFill="1" applyBorder="1" applyAlignment="1" quotePrefix="1">
      <alignment horizontal="center" vertical="center"/>
    </xf>
    <xf numFmtId="164" fontId="4" fillId="38" borderId="32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Border="1" applyAlignment="1">
      <alignment horizontal="center" wrapText="1"/>
    </xf>
    <xf numFmtId="164" fontId="4" fillId="38" borderId="14" xfId="0" applyNumberFormat="1" applyFont="1" applyFill="1" applyBorder="1" applyAlignment="1" quotePrefix="1">
      <alignment horizontal="center" vertical="center"/>
    </xf>
    <xf numFmtId="164" fontId="4" fillId="37" borderId="25" xfId="0" applyNumberFormat="1" applyFont="1" applyFill="1" applyBorder="1" applyAlignment="1" quotePrefix="1">
      <alignment horizontal="center" vertical="center"/>
    </xf>
    <xf numFmtId="164" fontId="4" fillId="37" borderId="0" xfId="0" applyNumberFormat="1" applyFont="1" applyFill="1" applyBorder="1" applyAlignment="1" quotePrefix="1">
      <alignment horizontal="center" vertical="center"/>
    </xf>
    <xf numFmtId="164" fontId="9" fillId="35" borderId="29" xfId="0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101;&#1090;&#1086;%20Zheka\&#1044;&#1086;&#1082;&#1091;&#1084;&#1077;&#1085;&#1090;&#1099;\&#1071;%20&#1089;&#1072;&#1084;&#1072;%2006\&#1052;&#1072;&#1088;&#1096;&#1088;&#1091;&#1090;&#1085;&#1099;&#1081;%20&#1083;&#1080;&#1089;&#1090;%20&#1103;%20&#1089;&#1072;&#1084;&#1072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2;&#1072;&#1088;&#1096;&#1088;&#1091;&#1090;&#1085;&#1099;&#1081;%20&#1083;&#1080;&#1089;&#1090;%20&#1088;&#1072;&#1083;&#1083;&#1080;%20&#1042;&#1103;&#109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шрутный лист"/>
      <sheetName val="Контрольная карта ПР"/>
      <sheetName val="Протокол КВ"/>
      <sheetName val="Протокол ДС"/>
      <sheetName val="Протокол СТАРТА РД"/>
      <sheetName val="Протокол финиш РД"/>
      <sheetName val="Протокол СТАРТА РДС"/>
      <sheetName val="Протокол СТАРТА финишА РДС"/>
      <sheetName val="Протокол ФИНША РДС"/>
      <sheetName val="Легенда"/>
      <sheetName val="Значки"/>
      <sheetName val="ДС-1"/>
      <sheetName val="ДС-2"/>
      <sheetName val="РД-1"/>
      <sheetName val="РДС-1"/>
      <sheetName val="РДС-2"/>
      <sheetName val="РДС-3"/>
      <sheetName val="РДС-4"/>
      <sheetName val="ВКВ"/>
      <sheetName val="подсчёт очков 1"/>
      <sheetName val="подсчёт очков пр"/>
      <sheetName val="Итоговый протокол"/>
      <sheetName val="Условные обозначения"/>
      <sheetName val="Лист1"/>
      <sheetName val="Условные обозначения (2)"/>
      <sheetName val="Легенда пустая"/>
      <sheetName val="Маршрутный лист пустая"/>
      <sheetName val="НОМЕР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одсчёт очков 1"/>
      <sheetName val="РДС-1-2"/>
      <sheetName val="РДС-3-4"/>
      <sheetName val="Канал КП"/>
      <sheetName val="Легенда"/>
      <sheetName val="Маршрутный лист"/>
      <sheetName val="Легенда_суд"/>
      <sheetName val="Контрольная карта"/>
      <sheetName val="Протокол КВ"/>
      <sheetName val="Протокол старт СЛ"/>
      <sheetName val="Протокол старт РД"/>
      <sheetName val="Протокол финиш РД"/>
      <sheetName val="Протокол старт РДС"/>
      <sheetName val="Протокол финиш РДС"/>
      <sheetName val="Протокол старта финиша РДС"/>
      <sheetName val="Значки"/>
      <sheetName val="Мерный километр"/>
      <sheetName val="Маршрутный_лист"/>
      <sheetName val="Проезд КВ"/>
      <sheetName val="СЛ-1"/>
      <sheetName val="СЛ-2"/>
      <sheetName val="СЛ-3"/>
      <sheetName val="СЛ-4"/>
      <sheetName val="Итоговый протокол"/>
      <sheetName val="Условные обозначения"/>
      <sheetName val="Лист1"/>
      <sheetName val="Условные обозначения (2)"/>
      <sheetName val="Легенда пустая"/>
      <sheetName val="Маршрутный лист пустая"/>
      <sheetName val="оценка каф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workbookViewId="0" topLeftCell="A1">
      <selection activeCell="K30" sqref="K30"/>
    </sheetView>
  </sheetViews>
  <sheetFormatPr defaultColWidth="9.140625" defaultRowHeight="15"/>
  <cols>
    <col min="1" max="1" width="3.28125" style="20" bestFit="1" customWidth="1"/>
    <col min="3" max="3" width="27.421875" style="0" customWidth="1"/>
    <col min="4" max="4" width="7.8515625" style="9" customWidth="1"/>
    <col min="5" max="5" width="7.140625" style="0" customWidth="1"/>
    <col min="6" max="6" width="7.00390625" style="0" customWidth="1"/>
    <col min="7" max="7" width="6.57421875" style="0" customWidth="1"/>
    <col min="8" max="8" width="7.140625" style="0" customWidth="1"/>
    <col min="9" max="9" width="6.57421875" style="0" customWidth="1"/>
    <col min="10" max="10" width="13.7109375" style="19" customWidth="1"/>
    <col min="11" max="12" width="9.140625" style="19" customWidth="1"/>
  </cols>
  <sheetData>
    <row r="1" spans="1:12" s="5" customFormat="1" ht="29.25" customHeight="1" thickBo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3"/>
      <c r="K1" s="13"/>
      <c r="L1" s="13"/>
    </row>
    <row r="2" spans="1:12" s="1" customFormat="1" ht="12.75">
      <c r="A2" s="11"/>
      <c r="B2" s="129" t="s">
        <v>41</v>
      </c>
      <c r="C2" s="130"/>
      <c r="D2" s="130"/>
      <c r="E2" s="130"/>
      <c r="F2" s="130"/>
      <c r="G2" s="130"/>
      <c r="H2" s="130"/>
      <c r="I2" s="131"/>
      <c r="J2" s="14"/>
      <c r="K2" s="14"/>
      <c r="L2" s="14"/>
    </row>
    <row r="3" spans="1:12" s="2" customFormat="1" ht="33.75">
      <c r="A3" s="12"/>
      <c r="B3" s="94" t="s">
        <v>1</v>
      </c>
      <c r="C3" s="95" t="s">
        <v>37</v>
      </c>
      <c r="D3" s="96" t="s">
        <v>33</v>
      </c>
      <c r="E3" s="94" t="s">
        <v>34</v>
      </c>
      <c r="F3" s="94" t="s">
        <v>35</v>
      </c>
      <c r="G3" s="94" t="s">
        <v>2</v>
      </c>
      <c r="H3" s="94" t="s">
        <v>3</v>
      </c>
      <c r="I3" s="94" t="s">
        <v>36</v>
      </c>
      <c r="J3" s="15"/>
      <c r="K3" s="15"/>
      <c r="L3" s="15"/>
    </row>
    <row r="4" spans="1:12" s="2" customFormat="1" ht="16.5" customHeight="1">
      <c r="A4" s="124" t="s">
        <v>5</v>
      </c>
      <c r="B4" s="23">
        <v>0</v>
      </c>
      <c r="C4" s="24" t="s">
        <v>51</v>
      </c>
      <c r="D4" s="126" t="s">
        <v>17</v>
      </c>
      <c r="E4" s="126"/>
      <c r="F4" s="126"/>
      <c r="G4" s="126"/>
      <c r="H4" s="126"/>
      <c r="I4" s="27">
        <v>0.7916666666666666</v>
      </c>
      <c r="J4" s="15"/>
      <c r="K4" s="15"/>
      <c r="L4" s="15"/>
    </row>
    <row r="5" spans="1:12" s="1" customFormat="1" ht="12.75">
      <c r="A5" s="124"/>
      <c r="B5" s="23">
        <v>1</v>
      </c>
      <c r="C5" s="24" t="s">
        <v>29</v>
      </c>
      <c r="D5" s="26"/>
      <c r="E5" s="28">
        <v>16</v>
      </c>
      <c r="F5" s="29">
        <f>E5</f>
        <v>16</v>
      </c>
      <c r="G5" s="49">
        <v>0.041666666666666664</v>
      </c>
      <c r="H5" s="29">
        <f>F5/G5/24</f>
        <v>16</v>
      </c>
      <c r="I5" s="27">
        <f>I4+G5</f>
        <v>0.8333333333333333</v>
      </c>
      <c r="J5" s="14"/>
      <c r="K5" s="14"/>
      <c r="L5" s="14"/>
    </row>
    <row r="6" spans="1:12" s="1" customFormat="1" ht="12.75">
      <c r="A6" s="124"/>
      <c r="B6" s="30" t="s">
        <v>6</v>
      </c>
      <c r="C6" s="31" t="s">
        <v>29</v>
      </c>
      <c r="D6" s="32">
        <v>11</v>
      </c>
      <c r="E6" s="33"/>
      <c r="F6" s="33"/>
      <c r="G6" s="34"/>
      <c r="H6" s="32"/>
      <c r="I6" s="35">
        <f>I5+"00:03"</f>
        <v>0.8354166666666666</v>
      </c>
      <c r="J6" s="14"/>
      <c r="K6" s="14"/>
      <c r="L6" s="14"/>
    </row>
    <row r="7" spans="1:12" s="1" customFormat="1" ht="12.75">
      <c r="A7" s="124"/>
      <c r="B7" s="23">
        <v>2</v>
      </c>
      <c r="C7" s="24" t="s">
        <v>29</v>
      </c>
      <c r="D7" s="26"/>
      <c r="E7" s="28">
        <v>12.37</v>
      </c>
      <c r="F7" s="39">
        <f>E7+D6</f>
        <v>23.369999999999997</v>
      </c>
      <c r="G7" s="49">
        <v>0.041666666666666664</v>
      </c>
      <c r="H7" s="29">
        <f>F7/G7/24</f>
        <v>23.37</v>
      </c>
      <c r="I7" s="27">
        <f>I6+G7</f>
        <v>0.8770833333333332</v>
      </c>
      <c r="J7" s="14"/>
      <c r="K7" s="14"/>
      <c r="L7" s="14"/>
    </row>
    <row r="8" spans="1:12" s="1" customFormat="1" ht="12.75">
      <c r="A8" s="124"/>
      <c r="B8" s="30" t="s">
        <v>7</v>
      </c>
      <c r="C8" s="31" t="s">
        <v>29</v>
      </c>
      <c r="D8" s="32">
        <v>11</v>
      </c>
      <c r="E8" s="33"/>
      <c r="F8" s="33"/>
      <c r="G8" s="34"/>
      <c r="H8" s="32"/>
      <c r="I8" s="35">
        <f>I7+"00:03"</f>
        <v>0.8791666666666665</v>
      </c>
      <c r="J8" s="14"/>
      <c r="K8" s="14"/>
      <c r="L8" s="14"/>
    </row>
    <row r="9" spans="1:12" s="1" customFormat="1" ht="12.75">
      <c r="A9" s="124"/>
      <c r="B9" s="36" t="s">
        <v>42</v>
      </c>
      <c r="C9" s="37" t="s">
        <v>30</v>
      </c>
      <c r="D9" s="38"/>
      <c r="E9" s="39">
        <v>11.5</v>
      </c>
      <c r="F9" s="39">
        <f>E9+D8</f>
        <v>22.5</v>
      </c>
      <c r="G9" s="49">
        <v>0.041666666666666664</v>
      </c>
      <c r="H9" s="29">
        <f>F9/G9/24</f>
        <v>22.5</v>
      </c>
      <c r="I9" s="27">
        <f>I8+G9</f>
        <v>0.9208333333333332</v>
      </c>
      <c r="J9" s="14"/>
      <c r="K9" s="14"/>
      <c r="L9" s="14"/>
    </row>
    <row r="10" spans="1:12" s="7" customFormat="1" ht="12.75">
      <c r="A10" s="124"/>
      <c r="B10" s="40"/>
      <c r="C10" s="100" t="s">
        <v>19</v>
      </c>
      <c r="D10" s="113">
        <f>SUM(D6:D8)</f>
        <v>22</v>
      </c>
      <c r="E10" s="113">
        <f>SUM(E5:E9)</f>
        <v>39.87</v>
      </c>
      <c r="F10" s="114">
        <f>SUM(F5:F9)</f>
        <v>61.87</v>
      </c>
      <c r="G10" s="41"/>
      <c r="H10" s="41"/>
      <c r="I10" s="42"/>
      <c r="J10" s="16"/>
      <c r="K10" s="16"/>
      <c r="L10" s="16"/>
    </row>
    <row r="11" spans="1:12" s="1" customFormat="1" ht="13.5" thickBot="1">
      <c r="A11" s="127"/>
      <c r="B11" s="43"/>
      <c r="C11" s="111" t="s">
        <v>18</v>
      </c>
      <c r="D11" s="112">
        <f>SUM(D6:D9)</f>
        <v>22</v>
      </c>
      <c r="E11" s="112">
        <f>SUM(E5:E9)</f>
        <v>39.87</v>
      </c>
      <c r="F11" s="115">
        <f>SUM(F5:F9)</f>
        <v>61.87</v>
      </c>
      <c r="G11" s="44"/>
      <c r="H11" s="44"/>
      <c r="I11" s="45"/>
      <c r="J11" s="14"/>
      <c r="K11" s="14"/>
      <c r="L11" s="14"/>
    </row>
    <row r="12" spans="1:12" s="1" customFormat="1" ht="13.5" thickBot="1">
      <c r="A12" s="10"/>
      <c r="B12" s="128"/>
      <c r="C12" s="128"/>
      <c r="D12" s="26"/>
      <c r="E12" s="123"/>
      <c r="F12" s="123"/>
      <c r="G12" s="123"/>
      <c r="H12" s="123"/>
      <c r="I12" s="46"/>
      <c r="J12" s="14"/>
      <c r="K12" s="14"/>
      <c r="L12" s="14"/>
    </row>
    <row r="13" spans="1:12" s="4" customFormat="1" ht="12.75">
      <c r="A13" s="11"/>
      <c r="B13" s="122" t="s">
        <v>50</v>
      </c>
      <c r="C13" s="122"/>
      <c r="D13" s="122"/>
      <c r="E13" s="122"/>
      <c r="F13" s="122"/>
      <c r="G13" s="122"/>
      <c r="H13" s="122"/>
      <c r="I13" s="122"/>
      <c r="J13" s="17"/>
      <c r="K13" s="17"/>
      <c r="L13" s="17"/>
    </row>
    <row r="14" spans="1:12" s="1" customFormat="1" ht="25.5" customHeight="1">
      <c r="A14" s="12"/>
      <c r="B14" s="94" t="s">
        <v>1</v>
      </c>
      <c r="C14" s="95" t="s">
        <v>37</v>
      </c>
      <c r="D14" s="96" t="s">
        <v>33</v>
      </c>
      <c r="E14" s="94" t="s">
        <v>34</v>
      </c>
      <c r="F14" s="94" t="s">
        <v>35</v>
      </c>
      <c r="G14" s="94" t="s">
        <v>2</v>
      </c>
      <c r="H14" s="94" t="s">
        <v>3</v>
      </c>
      <c r="I14" s="94" t="s">
        <v>36</v>
      </c>
      <c r="J14" s="14"/>
      <c r="K14" s="14"/>
      <c r="L14" s="14"/>
    </row>
    <row r="15" spans="1:12" s="4" customFormat="1" ht="12.75">
      <c r="A15" s="124" t="s">
        <v>10</v>
      </c>
      <c r="B15" s="47">
        <v>3</v>
      </c>
      <c r="C15" s="24" t="s">
        <v>38</v>
      </c>
      <c r="D15" s="26"/>
      <c r="E15" s="48"/>
      <c r="F15" s="25"/>
      <c r="G15" s="49"/>
      <c r="H15" s="29"/>
      <c r="I15" s="50">
        <v>0.3541666666666667</v>
      </c>
      <c r="J15" s="17"/>
      <c r="K15" s="17"/>
      <c r="L15" s="17"/>
    </row>
    <row r="16" spans="1:14" s="1" customFormat="1" ht="12.75">
      <c r="A16" s="124"/>
      <c r="B16" s="30" t="s">
        <v>8</v>
      </c>
      <c r="C16" s="31" t="s">
        <v>38</v>
      </c>
      <c r="D16" s="32">
        <v>27</v>
      </c>
      <c r="E16" s="33"/>
      <c r="F16" s="33"/>
      <c r="G16" s="34"/>
      <c r="H16" s="32"/>
      <c r="I16" s="35">
        <f>I15+"00:03"</f>
        <v>0.35625</v>
      </c>
      <c r="J16" s="18"/>
      <c r="K16" s="14"/>
      <c r="L16" s="14"/>
      <c r="M16" s="6"/>
      <c r="N16" s="6"/>
    </row>
    <row r="17" spans="1:12" s="4" customFormat="1" ht="12.75">
      <c r="A17" s="124"/>
      <c r="B17" s="47">
        <v>4</v>
      </c>
      <c r="C17" s="24" t="s">
        <v>39</v>
      </c>
      <c r="D17" s="26"/>
      <c r="E17" s="28">
        <v>7.24</v>
      </c>
      <c r="F17" s="29">
        <f>D16+E17</f>
        <v>34.24</v>
      </c>
      <c r="G17" s="49">
        <v>0.041666666666666664</v>
      </c>
      <c r="H17" s="29">
        <f>F17/G17/24</f>
        <v>34.24</v>
      </c>
      <c r="I17" s="50">
        <f>I16+G17</f>
        <v>0.3979166666666667</v>
      </c>
      <c r="J17" s="17"/>
      <c r="K17" s="17"/>
      <c r="L17" s="17"/>
    </row>
    <row r="18" spans="1:14" s="1" customFormat="1" ht="12.75">
      <c r="A18" s="124"/>
      <c r="B18" s="30" t="s">
        <v>9</v>
      </c>
      <c r="C18" s="31" t="s">
        <v>39</v>
      </c>
      <c r="D18" s="32">
        <v>27</v>
      </c>
      <c r="E18" s="33"/>
      <c r="F18" s="33"/>
      <c r="G18" s="34"/>
      <c r="H18" s="32"/>
      <c r="I18" s="35">
        <f>I17+"00:03"</f>
        <v>0.4</v>
      </c>
      <c r="J18" s="18"/>
      <c r="K18" s="14"/>
      <c r="L18" s="14"/>
      <c r="M18" s="6"/>
      <c r="N18" s="6"/>
    </row>
    <row r="19" spans="1:12" s="1" customFormat="1" ht="12.75">
      <c r="A19" s="124"/>
      <c r="B19" s="47" t="s">
        <v>43</v>
      </c>
      <c r="C19" s="24" t="s">
        <v>20</v>
      </c>
      <c r="D19" s="26"/>
      <c r="E19" s="29">
        <v>11.5</v>
      </c>
      <c r="F19" s="29">
        <f>E19+D18</f>
        <v>38.5</v>
      </c>
      <c r="G19" s="49">
        <v>0.041666666666666664</v>
      </c>
      <c r="H19" s="29">
        <f>F19/G19/24</f>
        <v>38.5</v>
      </c>
      <c r="I19" s="50">
        <f>I18+G19</f>
        <v>0.4416666666666667</v>
      </c>
      <c r="J19" s="18"/>
      <c r="K19" s="14"/>
      <c r="L19" s="14"/>
    </row>
    <row r="20" spans="1:12" s="1" customFormat="1" ht="12.75">
      <c r="A20" s="124"/>
      <c r="B20" s="101" t="s">
        <v>32</v>
      </c>
      <c r="C20" s="102"/>
      <c r="D20" s="117"/>
      <c r="E20" s="117">
        <f>SUM(E15:E19)</f>
        <v>18.740000000000002</v>
      </c>
      <c r="F20" s="117"/>
      <c r="G20" s="103">
        <v>0.08333333333333333</v>
      </c>
      <c r="H20" s="104"/>
      <c r="I20" s="105"/>
      <c r="J20" s="18"/>
      <c r="K20" s="14"/>
      <c r="L20" s="14"/>
    </row>
    <row r="21" spans="1:12" s="1" customFormat="1" ht="12.75">
      <c r="A21" s="124"/>
      <c r="B21" s="51"/>
      <c r="C21" s="106" t="s">
        <v>23</v>
      </c>
      <c r="D21" s="97">
        <f>SUM(D15:D19)</f>
        <v>54</v>
      </c>
      <c r="E21" s="97">
        <f>SUM(E15:E19)</f>
        <v>18.740000000000002</v>
      </c>
      <c r="F21" s="97">
        <f>SUM(F15:F19)</f>
        <v>72.74000000000001</v>
      </c>
      <c r="G21" s="52"/>
      <c r="H21" s="53"/>
      <c r="I21" s="54"/>
      <c r="J21" s="18"/>
      <c r="K21" s="14"/>
      <c r="L21" s="14"/>
    </row>
    <row r="22" spans="1:12" s="1" customFormat="1" ht="12.75">
      <c r="A22" s="21"/>
      <c r="B22" s="55" t="s">
        <v>44</v>
      </c>
      <c r="C22" s="56" t="s">
        <v>4</v>
      </c>
      <c r="D22" s="57"/>
      <c r="E22" s="58" t="s">
        <v>21</v>
      </c>
      <c r="F22" s="58"/>
      <c r="G22" s="59"/>
      <c r="H22" s="60"/>
      <c r="I22" s="61">
        <f>I19+G20</f>
        <v>0.525</v>
      </c>
      <c r="J22" s="18"/>
      <c r="K22" s="14"/>
      <c r="L22" s="14"/>
    </row>
    <row r="23" spans="1:12" s="4" customFormat="1" ht="12.75">
      <c r="A23" s="22"/>
      <c r="B23" s="62" t="s">
        <v>28</v>
      </c>
      <c r="C23" s="63" t="s">
        <v>13</v>
      </c>
      <c r="D23" s="118">
        <f>D21</f>
        <v>54</v>
      </c>
      <c r="E23" s="118">
        <f>E21</f>
        <v>18.740000000000002</v>
      </c>
      <c r="F23" s="118">
        <f>F21</f>
        <v>72.74000000000001</v>
      </c>
      <c r="G23" s="64"/>
      <c r="H23" s="65"/>
      <c r="I23" s="66"/>
      <c r="J23" s="18"/>
      <c r="K23" s="17"/>
      <c r="L23" s="17"/>
    </row>
    <row r="24" spans="1:12" s="4" customFormat="1" ht="12.75">
      <c r="A24" s="22"/>
      <c r="B24" s="67"/>
      <c r="C24" s="68" t="s">
        <v>26</v>
      </c>
      <c r="D24" s="119"/>
      <c r="E24" s="119"/>
      <c r="F24" s="119"/>
      <c r="G24" s="69"/>
      <c r="H24" s="70"/>
      <c r="I24" s="71"/>
      <c r="J24" s="18"/>
      <c r="K24" s="17"/>
      <c r="L24" s="17"/>
    </row>
    <row r="25" spans="1:12" s="1" customFormat="1" ht="12.75">
      <c r="A25" s="21"/>
      <c r="B25" s="72"/>
      <c r="C25" s="73" t="s">
        <v>31</v>
      </c>
      <c r="D25" s="74">
        <f>D27</f>
        <v>15</v>
      </c>
      <c r="E25" s="74">
        <f>E26+E28</f>
        <v>56</v>
      </c>
      <c r="F25" s="74">
        <f>D25+E25</f>
        <v>71</v>
      </c>
      <c r="G25" s="75"/>
      <c r="H25" s="74"/>
      <c r="I25" s="76"/>
      <c r="J25" s="18"/>
      <c r="K25" s="14"/>
      <c r="L25" s="14"/>
    </row>
    <row r="26" spans="1:12" s="4" customFormat="1" ht="12.75">
      <c r="A26" s="124" t="s">
        <v>24</v>
      </c>
      <c r="B26" s="47">
        <v>5</v>
      </c>
      <c r="C26" s="24" t="s">
        <v>40</v>
      </c>
      <c r="D26" s="26"/>
      <c r="E26" s="28">
        <v>16</v>
      </c>
      <c r="F26" s="29">
        <f>E26</f>
        <v>16</v>
      </c>
      <c r="G26" s="49">
        <v>0.020833333333333332</v>
      </c>
      <c r="H26" s="29">
        <f>F26/G26/24</f>
        <v>32</v>
      </c>
      <c r="I26" s="50">
        <f>I22+G26</f>
        <v>0.5458333333333334</v>
      </c>
      <c r="J26" s="18"/>
      <c r="K26" s="17"/>
      <c r="L26" s="17"/>
    </row>
    <row r="27" spans="1:12" s="1" customFormat="1" ht="12.75">
      <c r="A27" s="124"/>
      <c r="B27" s="30" t="s">
        <v>45</v>
      </c>
      <c r="C27" s="31" t="s">
        <v>40</v>
      </c>
      <c r="D27" s="32">
        <v>15</v>
      </c>
      <c r="E27" s="33"/>
      <c r="F27" s="33"/>
      <c r="G27" s="34"/>
      <c r="H27" s="32"/>
      <c r="I27" s="35">
        <f>I26+"00:03"</f>
        <v>0.5479166666666667</v>
      </c>
      <c r="J27" s="18"/>
      <c r="K27" s="14"/>
      <c r="L27" s="14"/>
    </row>
    <row r="28" spans="1:12" s="1" customFormat="1" ht="12.75">
      <c r="A28" s="124"/>
      <c r="B28" s="47" t="s">
        <v>46</v>
      </c>
      <c r="C28" s="24" t="s">
        <v>22</v>
      </c>
      <c r="D28" s="26"/>
      <c r="E28" s="29">
        <v>40</v>
      </c>
      <c r="F28" s="29">
        <f>E28+D27</f>
        <v>55</v>
      </c>
      <c r="G28" s="49">
        <v>0.0625</v>
      </c>
      <c r="H28" s="29">
        <f>F28/G28/24</f>
        <v>36.666666666666664</v>
      </c>
      <c r="I28" s="50">
        <f>I27+G28</f>
        <v>0.6104166666666667</v>
      </c>
      <c r="J28" s="18"/>
      <c r="K28" s="14"/>
      <c r="L28" s="14"/>
    </row>
    <row r="29" spans="1:12" s="1" customFormat="1" ht="12.75">
      <c r="A29" s="124"/>
      <c r="B29" s="47"/>
      <c r="C29" s="24" t="s">
        <v>49</v>
      </c>
      <c r="D29" s="26"/>
      <c r="E29" s="26"/>
      <c r="F29" s="26"/>
      <c r="G29" s="49"/>
      <c r="H29" s="29"/>
      <c r="I29" s="50"/>
      <c r="J29" s="18"/>
      <c r="K29" s="14"/>
      <c r="L29" s="14"/>
    </row>
    <row r="30" spans="1:12" s="1" customFormat="1" ht="12.75">
      <c r="A30" s="124"/>
      <c r="B30" s="77"/>
      <c r="C30" s="107" t="s">
        <v>25</v>
      </c>
      <c r="D30" s="108">
        <f>SUM(D27)</f>
        <v>15</v>
      </c>
      <c r="E30" s="109">
        <f>SUM(E26:E28)</f>
        <v>56</v>
      </c>
      <c r="F30" s="110">
        <f>SUM(F26:F28)</f>
        <v>71</v>
      </c>
      <c r="G30" s="78"/>
      <c r="H30" s="79"/>
      <c r="I30" s="80"/>
      <c r="J30" s="14"/>
      <c r="K30" s="14"/>
      <c r="L30" s="14"/>
    </row>
    <row r="31" spans="1:12" s="1" customFormat="1" ht="12.75">
      <c r="A31" s="12"/>
      <c r="B31" s="30"/>
      <c r="C31" s="121" t="s">
        <v>11</v>
      </c>
      <c r="D31" s="121"/>
      <c r="E31" s="121"/>
      <c r="F31" s="121"/>
      <c r="G31" s="121"/>
      <c r="H31" s="121"/>
      <c r="I31" s="81"/>
      <c r="J31" s="14"/>
      <c r="K31" s="14"/>
      <c r="L31" s="14"/>
    </row>
    <row r="32" spans="1:9" ht="33.75">
      <c r="A32" s="12"/>
      <c r="B32" s="82"/>
      <c r="C32" s="82"/>
      <c r="D32" s="98" t="s">
        <v>14</v>
      </c>
      <c r="E32" s="99" t="s">
        <v>15</v>
      </c>
      <c r="F32" s="99" t="s">
        <v>16</v>
      </c>
      <c r="G32" s="84"/>
      <c r="H32" s="84"/>
      <c r="I32" s="85"/>
    </row>
    <row r="33" spans="1:9" ht="15">
      <c r="A33" s="12"/>
      <c r="B33" s="86" t="s">
        <v>47</v>
      </c>
      <c r="C33" s="82"/>
      <c r="D33" s="116">
        <f>D11</f>
        <v>22</v>
      </c>
      <c r="E33" s="116">
        <f>E11</f>
        <v>39.87</v>
      </c>
      <c r="F33" s="116">
        <f>F11</f>
        <v>61.87</v>
      </c>
      <c r="G33" s="84"/>
      <c r="H33" s="87">
        <f>D33/F33</f>
        <v>0.35558428963956684</v>
      </c>
      <c r="I33" s="85"/>
    </row>
    <row r="34" spans="1:9" ht="15">
      <c r="A34" s="12"/>
      <c r="B34" s="86" t="s">
        <v>27</v>
      </c>
      <c r="C34" s="82"/>
      <c r="D34" s="116">
        <f>D35-D33</f>
        <v>69</v>
      </c>
      <c r="E34" s="116">
        <f>E35-E33</f>
        <v>74.74000000000001</v>
      </c>
      <c r="F34" s="116">
        <f>F35-F33</f>
        <v>143.74</v>
      </c>
      <c r="G34" s="83"/>
      <c r="H34" s="87">
        <f>D34/F34</f>
        <v>0.48003339362738273</v>
      </c>
      <c r="I34" s="85"/>
    </row>
    <row r="35" spans="1:9" ht="15.75" thickBot="1">
      <c r="A35" s="88"/>
      <c r="B35" s="89"/>
      <c r="C35" s="90" t="s">
        <v>48</v>
      </c>
      <c r="D35" s="120">
        <f>D30+D21+D11</f>
        <v>91</v>
      </c>
      <c r="E35" s="120">
        <f>E30+E21+E11</f>
        <v>114.61000000000001</v>
      </c>
      <c r="F35" s="120">
        <f>F30+F21+F11</f>
        <v>205.61</v>
      </c>
      <c r="G35" s="91" t="s">
        <v>12</v>
      </c>
      <c r="H35" s="92">
        <f>D35/F35</f>
        <v>0.44258547736005055</v>
      </c>
      <c r="I35" s="93"/>
    </row>
    <row r="36" spans="2:9" ht="18.75">
      <c r="B36" s="3"/>
      <c r="C36" s="1"/>
      <c r="D36" s="8"/>
      <c r="E36" s="3"/>
      <c r="F36" s="3"/>
      <c r="G36" s="3"/>
      <c r="H36" s="3"/>
      <c r="I36" s="3"/>
    </row>
    <row r="37" spans="2:9" ht="18.75">
      <c r="B37" s="3"/>
      <c r="C37" s="3"/>
      <c r="D37" s="8"/>
      <c r="E37" s="3"/>
      <c r="F37" s="3"/>
      <c r="G37" s="3"/>
      <c r="H37" s="3"/>
      <c r="I37" s="3"/>
    </row>
    <row r="38" spans="2:9" ht="18.75">
      <c r="B38" s="3"/>
      <c r="C38" s="3"/>
      <c r="D38" s="8"/>
      <c r="E38" s="3"/>
      <c r="F38" s="3"/>
      <c r="G38" s="3"/>
      <c r="H38" s="3"/>
      <c r="I38" s="3"/>
    </row>
  </sheetData>
  <sheetProtection/>
  <mergeCells count="10">
    <mergeCell ref="C31:H31"/>
    <mergeCell ref="B13:I13"/>
    <mergeCell ref="E12:H12"/>
    <mergeCell ref="A15:A21"/>
    <mergeCell ref="A1:I1"/>
    <mergeCell ref="D4:H4"/>
    <mergeCell ref="A26:A30"/>
    <mergeCell ref="A4:A11"/>
    <mergeCell ref="B12:C12"/>
    <mergeCell ref="B2:I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7" r:id="rId1"/>
  <ignoredErrors>
    <ignoredError sqref="I6:I8 I17:I18 E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Admin</cp:lastModifiedBy>
  <cp:lastPrinted>2016-11-15T12:28:49Z</cp:lastPrinted>
  <dcterms:created xsi:type="dcterms:W3CDTF">2012-12-05T17:05:28Z</dcterms:created>
  <dcterms:modified xsi:type="dcterms:W3CDTF">2016-11-16T10:15:51Z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